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6" yWindow="1008" windowWidth="11340" windowHeight="6480" activeTab="1"/>
  </bookViews>
  <sheets>
    <sheet name="Input Prices" sheetId="1" r:id="rId1"/>
    <sheet name="30 head Rambouillet sheep farm" sheetId="2" r:id="rId2"/>
  </sheets>
  <definedNames>
    <definedName name="alf" localSheetId="1">'Input Prices'!#REF!</definedName>
    <definedName name="alf">'Input Prices'!#REF!</definedName>
    <definedName name="alfalfa">'Input Prices'!$C$7</definedName>
    <definedName name="Alfgrass" localSheetId="1">'Input Prices'!#REF!</definedName>
    <definedName name="Alfgrass">'Input Prices'!#REF!</definedName>
    <definedName name="barley">'Input Prices'!$C$8</definedName>
    <definedName name="Bull" localSheetId="1">'Input Prices'!#REF!</definedName>
    <definedName name="Bull">'Input Prices'!#REF!</definedName>
    <definedName name="ChkOff" localSheetId="1">'Input Prices'!#REF!</definedName>
    <definedName name="ChkOff">'Input Prices'!#REF!</definedName>
    <definedName name="corn">'Input Prices'!$C$9</definedName>
    <definedName name="CropAft" localSheetId="1">'Input Prices'!#REF!</definedName>
    <definedName name="CropAft">'Input Prices'!#REF!</definedName>
    <definedName name="Cull" localSheetId="1">'Input Prices'!#REF!</definedName>
    <definedName name="Cull">'Input Prices'!#REF!</definedName>
    <definedName name="fed">'Input Prices'!#REF!</definedName>
    <definedName name="Heifer" localSheetId="1">'Input Prices'!#REF!</definedName>
    <definedName name="Heifer">'Input Prices'!#REF!</definedName>
    <definedName name="hrdlbr" localSheetId="1">'Input Prices'!#REF!</definedName>
    <definedName name="hrdlbr">'Input Prices'!#REF!</definedName>
    <definedName name="Mdwhay" localSheetId="1">'Input Prices'!#REF!</definedName>
    <definedName name="Mdwhay">'Input Prices'!#REF!</definedName>
    <definedName name="Mdwpastr" localSheetId="1">'Input Prices'!#REF!</definedName>
    <definedName name="Mdwpastr">'Input Prices'!#REF!</definedName>
    <definedName name="Meadow" localSheetId="1">'Input Prices'!#REF!</definedName>
    <definedName name="Meadow">'Input Prices'!#REF!</definedName>
    <definedName name="Minerals" localSheetId="1">'Input Prices'!#REF!</definedName>
    <definedName name="Minerals">'Input Prices'!#REF!</definedName>
    <definedName name="opint">'Input Prices'!$C$23</definedName>
    <definedName name="ownlbr">'Input Prices'!$C$19</definedName>
    <definedName name="pastewe">'Input Prices'!#REF!</definedName>
    <definedName name="pastlamb">'Input Prices'!#REF!</definedName>
    <definedName name="pastram">'Input Prices'!$C$12</definedName>
    <definedName name="pasture">'Input Prices'!$C$11</definedName>
    <definedName name="_xlnm.Print_Area" localSheetId="1">'30 head Rambouillet sheep farm'!$A$1:$I$50</definedName>
    <definedName name="_xlnm.Print_Area" localSheetId="0">'Input Prices'!$A$1:$D$25</definedName>
    <definedName name="Private" localSheetId="1">'Input Prices'!#REF!</definedName>
    <definedName name="Private">'Input Prices'!#REF!</definedName>
    <definedName name="PTL">'Input Prices'!$C$20</definedName>
    <definedName name="RepHeif" localSheetId="1">'Input Prices'!#REF!</definedName>
    <definedName name="RepHeif">'Input Prices'!#REF!</definedName>
    <definedName name="Retlivint">'Input Prices'!$C$24</definedName>
    <definedName name="salt">'Input Prices'!$C$10</definedName>
    <definedName name="state" localSheetId="1">'Input Prices'!#REF!</definedName>
    <definedName name="state">'Input Prices'!#REF!</definedName>
    <definedName name="Steer" localSheetId="1">'Input Prices'!#REF!</definedName>
    <definedName name="Steer">'Input Prices'!#REF!</definedName>
    <definedName name="wlassess">'Input Prices'!$C$15</definedName>
  </definedNames>
  <calcPr fullCalcOnLoad="1"/>
</workbook>
</file>

<file path=xl/sharedStrings.xml><?xml version="1.0" encoding="utf-8"?>
<sst xmlns="http://schemas.openxmlformats.org/spreadsheetml/2006/main" count="114" uniqueCount="74">
  <si>
    <t>Total Number</t>
  </si>
  <si>
    <t>Weight</t>
  </si>
  <si>
    <t>of Head</t>
  </si>
  <si>
    <t>Price or</t>
  </si>
  <si>
    <t>Total Value</t>
  </si>
  <si>
    <t>Value or</t>
  </si>
  <si>
    <t>Each</t>
  </si>
  <si>
    <t>Unit</t>
  </si>
  <si>
    <t>Or Units</t>
  </si>
  <si>
    <t>Cost/Unit</t>
  </si>
  <si>
    <t>Cost/Head</t>
  </si>
  <si>
    <t>Gross Receipts</t>
  </si>
  <si>
    <t>cwt</t>
  </si>
  <si>
    <t>Operating Costs</t>
  </si>
  <si>
    <t>Alfalfa hay</t>
  </si>
  <si>
    <t>ton</t>
  </si>
  <si>
    <t>Feed barley</t>
  </si>
  <si>
    <t>lb</t>
  </si>
  <si>
    <t>head</t>
  </si>
  <si>
    <t>Veterinary Medicine</t>
  </si>
  <si>
    <t>$</t>
  </si>
  <si>
    <t>Machinery (fuel, lubrication, repair)</t>
  </si>
  <si>
    <t>Vehicles (fuel, repair)</t>
  </si>
  <si>
    <t>Equipment (repair)</t>
  </si>
  <si>
    <t>Housing and Improvements (repair)</t>
  </si>
  <si>
    <t>Hired Labor</t>
  </si>
  <si>
    <t>hour</t>
  </si>
  <si>
    <t>Interest on Operating Capital</t>
  </si>
  <si>
    <t>Income Above Operating Costs</t>
  </si>
  <si>
    <t>Ownership Costs</t>
  </si>
  <si>
    <t>Capital Recovery:</t>
  </si>
  <si>
    <t>Purchased Livestock</t>
  </si>
  <si>
    <t>Machinery</t>
  </si>
  <si>
    <t>Vehicles</t>
  </si>
  <si>
    <t>Taxes and Insurance</t>
  </si>
  <si>
    <t>Overhead</t>
  </si>
  <si>
    <t>Total Costs</t>
  </si>
  <si>
    <t>AUM</t>
  </si>
  <si>
    <t xml:space="preserve">   Total Receipts</t>
  </si>
  <si>
    <t xml:space="preserve">   Total Operating Costs</t>
  </si>
  <si>
    <t xml:space="preserve">   Total Ownership Costs</t>
  </si>
  <si>
    <t>Housing and Improve.</t>
  </si>
  <si>
    <t>Retained Livestock</t>
  </si>
  <si>
    <t>Item</t>
  </si>
  <si>
    <t>Price/unit</t>
  </si>
  <si>
    <t>percent</t>
  </si>
  <si>
    <t>Interest:</t>
  </si>
  <si>
    <t>Operating Loan</t>
  </si>
  <si>
    <t>Table 1. Input Prices</t>
  </si>
  <si>
    <t>Feed:</t>
  </si>
  <si>
    <t>Marketing:</t>
  </si>
  <si>
    <t>Labor:</t>
  </si>
  <si>
    <t>Owner Labor</t>
  </si>
  <si>
    <t>Interest on Retained Livestock</t>
  </si>
  <si>
    <t>Fat lambs</t>
  </si>
  <si>
    <t>Cull ewes</t>
  </si>
  <si>
    <t>Cull rams</t>
  </si>
  <si>
    <t>Cull Replacement Ewes</t>
  </si>
  <si>
    <t>Corn</t>
  </si>
  <si>
    <t>Salt and minerals</t>
  </si>
  <si>
    <t>Pasture</t>
  </si>
  <si>
    <t>Wool assessment</t>
  </si>
  <si>
    <t>Transportation</t>
  </si>
  <si>
    <t>Shearing - ram</t>
  </si>
  <si>
    <t>Selenium salt</t>
  </si>
  <si>
    <t xml:space="preserve">Marketing </t>
  </si>
  <si>
    <t>Shearing -ewe</t>
  </si>
  <si>
    <t>Returns to Land, Risk and Management</t>
  </si>
  <si>
    <t>ASI checkoff</t>
  </si>
  <si>
    <t>Owner labor</t>
  </si>
  <si>
    <t>Part-time hired livestock labor</t>
  </si>
  <si>
    <t>ASI check-off</t>
  </si>
  <si>
    <t>Kate's Rambouillet Sheep Farm, 30-head</t>
  </si>
  <si>
    <t>Fleece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</si>
</sst>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&quot;$&quot;#,##0.00"/>
    <numFmt numFmtId="169" formatCode="0.00_);\(0.00\)"/>
    <numFmt numFmtId="170" formatCode="#,##0.000"/>
    <numFmt numFmtId="171" formatCode="#,##0.0000"/>
    <numFmt numFmtId="172" formatCode="&quot;$&quot;#,##0.0"/>
    <numFmt numFmtId="173" formatCode="&quot;$&quot;#,##0.000"/>
    <numFmt numFmtId="174" formatCode="0.0%"/>
    <numFmt numFmtId="175" formatCode="0.000%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8" fontId="0" fillId="0" borderId="0" xfId="0" applyNumberFormat="1" applyAlignment="1">
      <alignment/>
    </xf>
    <xf numFmtId="44" fontId="0" fillId="0" borderId="0" xfId="44" applyFont="1" applyAlignment="1">
      <alignment/>
    </xf>
    <xf numFmtId="43" fontId="0" fillId="0" borderId="0" xfId="42" applyFont="1" applyAlignment="1">
      <alignment/>
    </xf>
    <xf numFmtId="9" fontId="0" fillId="0" borderId="0" xfId="59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39" fontId="0" fillId="0" borderId="0" xfId="44" applyNumberFormat="1" applyFont="1" applyAlignment="1">
      <alignment/>
    </xf>
    <xf numFmtId="0" fontId="0" fillId="0" borderId="0" xfId="0" applyFont="1" applyAlignment="1">
      <alignment/>
    </xf>
    <xf numFmtId="168" fontId="1" fillId="33" borderId="0" xfId="0" applyNumberFormat="1" applyFont="1" applyFill="1" applyBorder="1" applyAlignment="1">
      <alignment horizontal="center"/>
    </xf>
    <xf numFmtId="168" fontId="1" fillId="33" borderId="10" xfId="0" applyNumberFormat="1" applyFont="1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/>
    </xf>
    <xf numFmtId="168" fontId="0" fillId="32" borderId="0" xfId="0" applyNumberForma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10" fontId="0" fillId="32" borderId="0" xfId="59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/>
    </xf>
    <xf numFmtId="168" fontId="0" fillId="3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8" fontId="1" fillId="33" borderId="0" xfId="0" applyNumberFormat="1" applyFont="1" applyFill="1" applyBorder="1" applyAlignment="1">
      <alignment horizontal="left"/>
    </xf>
    <xf numFmtId="168" fontId="1" fillId="33" borderId="11" xfId="0" applyNumberFormat="1" applyFont="1" applyFill="1" applyBorder="1" applyAlignment="1">
      <alignment horizontal="center"/>
    </xf>
    <xf numFmtId="1" fontId="1" fillId="33" borderId="11" xfId="0" applyNumberFormat="1" applyFont="1" applyFill="1" applyBorder="1" applyAlignment="1">
      <alignment horizontal="center"/>
    </xf>
    <xf numFmtId="168" fontId="5" fillId="33" borderId="11" xfId="0" applyNumberFormat="1" applyFont="1" applyFill="1" applyBorder="1" applyAlignment="1">
      <alignment horizontal="center"/>
    </xf>
    <xf numFmtId="168" fontId="1" fillId="33" borderId="11" xfId="0" applyNumberFormat="1" applyFont="1" applyFill="1" applyBorder="1" applyAlignment="1">
      <alignment horizontal="left"/>
    </xf>
    <xf numFmtId="1" fontId="1" fillId="33" borderId="10" xfId="0" applyNumberFormat="1" applyFont="1" applyFill="1" applyBorder="1" applyAlignment="1">
      <alignment horizontal="center"/>
    </xf>
    <xf numFmtId="168" fontId="5" fillId="33" borderId="10" xfId="0" applyNumberFormat="1" applyFont="1" applyFill="1" applyBorder="1" applyAlignment="1">
      <alignment horizontal="center"/>
    </xf>
    <xf numFmtId="168" fontId="1" fillId="33" borderId="10" xfId="0" applyNumberFormat="1" applyFont="1" applyFill="1" applyBorder="1" applyAlignment="1">
      <alignment horizontal="left"/>
    </xf>
    <xf numFmtId="39" fontId="0" fillId="0" borderId="10" xfId="44" applyNumberFormat="1" applyFont="1" applyBorder="1" applyAlignment="1">
      <alignment/>
    </xf>
    <xf numFmtId="8" fontId="0" fillId="0" borderId="12" xfId="0" applyNumberFormat="1" applyBorder="1" applyAlignment="1">
      <alignment/>
    </xf>
    <xf numFmtId="7" fontId="0" fillId="0" borderId="13" xfId="0" applyNumberFormat="1" applyFont="1" applyBorder="1" applyAlignment="1">
      <alignment/>
    </xf>
    <xf numFmtId="0" fontId="1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168" fontId="5" fillId="32" borderId="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168" fontId="0" fillId="32" borderId="10" xfId="0" applyNumberFormat="1" applyFont="1" applyFill="1" applyBorder="1" applyAlignment="1">
      <alignment horizontal="center"/>
    </xf>
    <xf numFmtId="7" fontId="0" fillId="0" borderId="12" xfId="0" applyNumberFormat="1" applyFont="1" applyBorder="1" applyAlignment="1">
      <alignment/>
    </xf>
    <xf numFmtId="173" fontId="0" fillId="32" borderId="0" xfId="0" applyNumberFormat="1" applyFont="1" applyFill="1" applyBorder="1" applyAlignment="1">
      <alignment horizontal="center"/>
    </xf>
    <xf numFmtId="175" fontId="0" fillId="32" borderId="10" xfId="59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Font="1" applyAlignment="1">
      <alignment horizontal="center"/>
    </xf>
    <xf numFmtId="0" fontId="4" fillId="34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33.8515625" style="0" bestFit="1" customWidth="1"/>
    <col min="2" max="2" width="7.140625" style="0" bestFit="1" customWidth="1"/>
    <col min="3" max="3" width="9.7109375" style="0" bestFit="1" customWidth="1"/>
  </cols>
  <sheetData>
    <row r="1" spans="1:4" ht="15">
      <c r="A1" s="46" t="s">
        <v>48</v>
      </c>
      <c r="B1" s="47"/>
      <c r="C1" s="47"/>
      <c r="D1" s="47"/>
    </row>
    <row r="2" spans="1:4" ht="12.75">
      <c r="A2" s="27"/>
      <c r="B2" s="24"/>
      <c r="C2" s="25">
        <v>2019</v>
      </c>
      <c r="D2" s="26"/>
    </row>
    <row r="3" spans="1:4" ht="12.75">
      <c r="A3" s="30" t="s">
        <v>43</v>
      </c>
      <c r="B3" s="11" t="s">
        <v>7</v>
      </c>
      <c r="C3" s="11" t="s">
        <v>44</v>
      </c>
      <c r="D3" s="29"/>
    </row>
    <row r="4" spans="1:4" ht="12.75">
      <c r="A4" s="34"/>
      <c r="B4" s="12"/>
      <c r="C4" s="13"/>
      <c r="D4" s="13"/>
    </row>
    <row r="5" spans="1:4" ht="12.75">
      <c r="A5" s="34" t="s">
        <v>49</v>
      </c>
      <c r="B5" s="12"/>
      <c r="C5" s="13"/>
      <c r="D5" s="13"/>
    </row>
    <row r="6" spans="1:4" ht="12.75">
      <c r="A6" s="35"/>
      <c r="B6" s="15"/>
      <c r="C6" s="36"/>
      <c r="D6" s="13"/>
    </row>
    <row r="7" spans="1:4" ht="12.75">
      <c r="A7" s="35" t="s">
        <v>14</v>
      </c>
      <c r="B7" s="15" t="s">
        <v>15</v>
      </c>
      <c r="C7" s="21">
        <v>125</v>
      </c>
      <c r="D7" s="13"/>
    </row>
    <row r="8" spans="1:4" ht="12.75">
      <c r="A8" s="35" t="s">
        <v>16</v>
      </c>
      <c r="B8" s="15" t="s">
        <v>12</v>
      </c>
      <c r="C8" s="21">
        <v>5</v>
      </c>
      <c r="D8" s="13"/>
    </row>
    <row r="9" spans="1:4" ht="12.75">
      <c r="A9" s="35" t="s">
        <v>58</v>
      </c>
      <c r="B9" s="15" t="s">
        <v>12</v>
      </c>
      <c r="C9" s="21">
        <v>5.5</v>
      </c>
      <c r="D9" s="13"/>
    </row>
    <row r="10" spans="1:4" ht="12.75">
      <c r="A10" s="35" t="s">
        <v>59</v>
      </c>
      <c r="B10" s="15" t="s">
        <v>17</v>
      </c>
      <c r="C10" s="21">
        <v>0.15</v>
      </c>
      <c r="D10" s="13"/>
    </row>
    <row r="11" spans="1:4" ht="12.75">
      <c r="A11" s="35" t="s">
        <v>60</v>
      </c>
      <c r="B11" s="15" t="s">
        <v>37</v>
      </c>
      <c r="C11" s="21">
        <v>25</v>
      </c>
      <c r="D11" s="13"/>
    </row>
    <row r="12" spans="1:4" ht="12.75">
      <c r="A12" s="35"/>
      <c r="B12" s="15"/>
      <c r="C12" s="21"/>
      <c r="D12" s="13"/>
    </row>
    <row r="13" spans="1:4" ht="12.75">
      <c r="A13" s="35"/>
      <c r="B13" s="12"/>
      <c r="C13" s="14"/>
      <c r="D13" s="13"/>
    </row>
    <row r="14" spans="1:4" ht="12.75">
      <c r="A14" s="34" t="s">
        <v>50</v>
      </c>
      <c r="B14" s="12"/>
      <c r="C14" s="14"/>
      <c r="D14" s="13"/>
    </row>
    <row r="15" spans="1:4" ht="12.75">
      <c r="A15" s="35" t="s">
        <v>61</v>
      </c>
      <c r="B15" s="15" t="s">
        <v>17</v>
      </c>
      <c r="C15" s="21">
        <v>0.1</v>
      </c>
      <c r="D15" s="13"/>
    </row>
    <row r="16" spans="1:4" ht="12.75">
      <c r="A16" s="35" t="s">
        <v>68</v>
      </c>
      <c r="B16" s="15" t="s">
        <v>17</v>
      </c>
      <c r="C16" s="40">
        <v>0.007</v>
      </c>
      <c r="D16" s="13"/>
    </row>
    <row r="17" spans="1:4" ht="12.75">
      <c r="A17" s="35"/>
      <c r="B17" s="15"/>
      <c r="C17" s="14"/>
      <c r="D17" s="13"/>
    </row>
    <row r="18" spans="1:4" ht="12.75">
      <c r="A18" s="34" t="s">
        <v>51</v>
      </c>
      <c r="B18" s="15"/>
      <c r="C18" s="14"/>
      <c r="D18" s="36"/>
    </row>
    <row r="19" spans="1:4" ht="12.75">
      <c r="A19" s="35" t="s">
        <v>69</v>
      </c>
      <c r="B19" s="15" t="s">
        <v>26</v>
      </c>
      <c r="C19" s="14">
        <v>20</v>
      </c>
      <c r="D19" s="36"/>
    </row>
    <row r="20" spans="1:4" ht="12.75">
      <c r="A20" s="35" t="s">
        <v>70</v>
      </c>
      <c r="B20" s="15" t="s">
        <v>26</v>
      </c>
      <c r="C20" s="14">
        <v>10</v>
      </c>
      <c r="D20" s="36"/>
    </row>
    <row r="21" spans="1:4" ht="12.75">
      <c r="A21" s="13"/>
      <c r="B21" s="12"/>
      <c r="C21" s="14"/>
      <c r="D21" s="21"/>
    </row>
    <row r="22" spans="1:4" ht="12.75">
      <c r="A22" s="34" t="s">
        <v>46</v>
      </c>
      <c r="B22" s="12"/>
      <c r="C22" s="14"/>
      <c r="D22" s="21"/>
    </row>
    <row r="23" spans="1:4" ht="12.75">
      <c r="A23" s="35" t="s">
        <v>47</v>
      </c>
      <c r="B23" s="12" t="s">
        <v>45</v>
      </c>
      <c r="C23" s="17">
        <v>0.0475</v>
      </c>
      <c r="D23" s="21"/>
    </row>
    <row r="24" spans="1:4" ht="12.75">
      <c r="A24" s="37" t="s">
        <v>42</v>
      </c>
      <c r="B24" s="16" t="s">
        <v>45</v>
      </c>
      <c r="C24" s="41">
        <v>0.03625</v>
      </c>
      <c r="D24" s="38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PageLayoutView="0" workbookViewId="0" topLeftCell="A1">
      <selection activeCell="F31" sqref="F31"/>
    </sheetView>
  </sheetViews>
  <sheetFormatPr defaultColWidth="9.140625" defaultRowHeight="12.75"/>
  <cols>
    <col min="1" max="1" width="1.28515625" style="0" customWidth="1"/>
    <col min="2" max="2" width="9.7109375" style="0" customWidth="1"/>
    <col min="3" max="3" width="11.00390625" style="0" customWidth="1"/>
    <col min="5" max="5" width="9.00390625" style="19" customWidth="1"/>
    <col min="6" max="6" width="13.7109375" style="19" customWidth="1"/>
    <col min="8" max="8" width="13.7109375" style="0" customWidth="1"/>
    <col min="9" max="9" width="10.140625" style="0" bestFit="1" customWidth="1"/>
  </cols>
  <sheetData>
    <row r="1" spans="2:6" ht="15">
      <c r="B1" s="42" t="s">
        <v>72</v>
      </c>
      <c r="C1" s="43"/>
      <c r="D1" s="43"/>
      <c r="E1" s="43"/>
      <c r="F1" s="22"/>
    </row>
    <row r="2" spans="1:9" ht="12.75">
      <c r="A2" s="27"/>
      <c r="B2" s="27"/>
      <c r="C2" s="24"/>
      <c r="D2" s="25"/>
      <c r="E2" s="26"/>
      <c r="F2" s="24" t="s">
        <v>0</v>
      </c>
      <c r="G2" s="24"/>
      <c r="H2" s="25"/>
      <c r="I2" s="26"/>
    </row>
    <row r="3" spans="1:9" ht="12.75">
      <c r="A3" s="23"/>
      <c r="B3" s="23"/>
      <c r="C3" s="10"/>
      <c r="D3" s="10" t="s">
        <v>1</v>
      </c>
      <c r="E3" s="10"/>
      <c r="F3" s="10" t="s">
        <v>2</v>
      </c>
      <c r="G3" s="10" t="s">
        <v>3</v>
      </c>
      <c r="H3" s="10" t="s">
        <v>4</v>
      </c>
      <c r="I3" s="10" t="s">
        <v>5</v>
      </c>
    </row>
    <row r="4" spans="1:9" ht="12.75">
      <c r="A4" s="30"/>
      <c r="B4" s="30"/>
      <c r="C4" s="11"/>
      <c r="D4" s="28" t="s">
        <v>6</v>
      </c>
      <c r="E4" s="11" t="s">
        <v>7</v>
      </c>
      <c r="F4" s="11" t="s">
        <v>8</v>
      </c>
      <c r="G4" s="11" t="s">
        <v>9</v>
      </c>
      <c r="H4" s="11"/>
      <c r="I4" s="11" t="s">
        <v>10</v>
      </c>
    </row>
    <row r="5" spans="1:3" ht="12.75">
      <c r="A5" s="6" t="s">
        <v>11</v>
      </c>
      <c r="B5" s="6"/>
      <c r="C5" s="6"/>
    </row>
    <row r="6" spans="2:10" ht="12.75">
      <c r="B6" t="s">
        <v>54</v>
      </c>
      <c r="D6" s="5">
        <v>120</v>
      </c>
      <c r="E6" s="19" t="s">
        <v>17</v>
      </c>
      <c r="F6" s="19">
        <v>40</v>
      </c>
      <c r="G6" s="8">
        <v>1.25</v>
      </c>
      <c r="H6" s="8">
        <f>D6*F6*G6</f>
        <v>6000</v>
      </c>
      <c r="I6" s="8">
        <f aca="true" t="shared" si="0" ref="I6:I11">+H6/30</f>
        <v>200</v>
      </c>
      <c r="J6" s="4"/>
    </row>
    <row r="7" spans="2:10" ht="12.75">
      <c r="B7" t="s">
        <v>55</v>
      </c>
      <c r="D7" s="5">
        <v>160</v>
      </c>
      <c r="E7" s="19" t="s">
        <v>17</v>
      </c>
      <c r="F7" s="19">
        <v>6</v>
      </c>
      <c r="G7" s="8">
        <v>0.31</v>
      </c>
      <c r="H7" s="8">
        <f>D7*F7*G7</f>
        <v>297.6</v>
      </c>
      <c r="I7" s="8">
        <f t="shared" si="0"/>
        <v>9.92</v>
      </c>
      <c r="J7" s="4"/>
    </row>
    <row r="8" spans="2:10" ht="12.75">
      <c r="B8" t="s">
        <v>56</v>
      </c>
      <c r="D8" s="5">
        <v>225</v>
      </c>
      <c r="E8" s="19" t="s">
        <v>17</v>
      </c>
      <c r="F8" s="19">
        <v>1</v>
      </c>
      <c r="G8" s="8">
        <v>0.54</v>
      </c>
      <c r="H8" s="8">
        <f>D8*F8*G8</f>
        <v>121.50000000000001</v>
      </c>
      <c r="I8" s="8">
        <f t="shared" si="0"/>
        <v>4.050000000000001</v>
      </c>
      <c r="J8" s="4"/>
    </row>
    <row r="9" spans="2:10" ht="12.75">
      <c r="B9" t="s">
        <v>57</v>
      </c>
      <c r="D9" s="5">
        <v>140</v>
      </c>
      <c r="E9" s="19" t="s">
        <v>17</v>
      </c>
      <c r="F9" s="19">
        <v>4</v>
      </c>
      <c r="G9" s="8">
        <v>0.65</v>
      </c>
      <c r="H9" s="8">
        <f>D9*F9*G9</f>
        <v>364</v>
      </c>
      <c r="I9" s="8">
        <f t="shared" si="0"/>
        <v>12.133333333333333</v>
      </c>
      <c r="J9" s="4"/>
    </row>
    <row r="10" spans="2:10" ht="12.75">
      <c r="B10" t="s">
        <v>73</v>
      </c>
      <c r="D10" s="5">
        <v>6</v>
      </c>
      <c r="E10" s="19" t="s">
        <v>17</v>
      </c>
      <c r="F10" s="19">
        <v>30</v>
      </c>
      <c r="G10" s="8">
        <v>8</v>
      </c>
      <c r="H10" s="31">
        <f>D10*F10*G10</f>
        <v>1440</v>
      </c>
      <c r="I10" s="31">
        <f t="shared" si="0"/>
        <v>48</v>
      </c>
      <c r="J10" s="4"/>
    </row>
    <row r="11" spans="2:9" ht="12.75">
      <c r="B11" s="6" t="s">
        <v>38</v>
      </c>
      <c r="C11" s="6"/>
      <c r="D11" s="9"/>
      <c r="H11" s="2">
        <f>SUM(H6:H10)</f>
        <v>8223.1</v>
      </c>
      <c r="I11" s="8">
        <f t="shared" si="0"/>
        <v>274.10333333333335</v>
      </c>
    </row>
    <row r="12" spans="4:9" ht="12.75">
      <c r="D12" s="9"/>
      <c r="H12" s="3"/>
      <c r="I12" s="5"/>
    </row>
    <row r="13" ht="12.75">
      <c r="A13" s="6" t="s">
        <v>13</v>
      </c>
    </row>
    <row r="14" spans="2:9" ht="12.75">
      <c r="B14" s="9" t="s">
        <v>14</v>
      </c>
      <c r="E14" s="19" t="s">
        <v>15</v>
      </c>
      <c r="F14" s="44">
        <v>6</v>
      </c>
      <c r="G14" s="5">
        <f>alfalfa</f>
        <v>125</v>
      </c>
      <c r="H14" s="8">
        <f aca="true" t="shared" si="1" ref="H14:H32">+F14*G14</f>
        <v>750</v>
      </c>
      <c r="I14" s="8">
        <f aca="true" t="shared" si="2" ref="I14:I33">+H14/30</f>
        <v>25</v>
      </c>
    </row>
    <row r="15" spans="2:9" ht="12.75">
      <c r="B15" s="9" t="s">
        <v>16</v>
      </c>
      <c r="E15" s="18" t="s">
        <v>12</v>
      </c>
      <c r="F15" s="44">
        <v>6</v>
      </c>
      <c r="G15" s="5">
        <f>barley</f>
        <v>5</v>
      </c>
      <c r="H15" s="8">
        <f t="shared" si="1"/>
        <v>30</v>
      </c>
      <c r="I15" s="8">
        <f t="shared" si="2"/>
        <v>1</v>
      </c>
    </row>
    <row r="16" spans="2:9" ht="12.75">
      <c r="B16" s="9" t="s">
        <v>58</v>
      </c>
      <c r="E16" s="18" t="s">
        <v>12</v>
      </c>
      <c r="F16" s="44">
        <v>6</v>
      </c>
      <c r="G16" s="5">
        <v>10.3</v>
      </c>
      <c r="H16" s="8">
        <f t="shared" si="1"/>
        <v>61.800000000000004</v>
      </c>
      <c r="I16" s="8">
        <f t="shared" si="2"/>
        <v>2.06</v>
      </c>
    </row>
    <row r="17" spans="2:9" ht="12.75">
      <c r="B17" s="9" t="s">
        <v>64</v>
      </c>
      <c r="E17" s="18" t="s">
        <v>17</v>
      </c>
      <c r="F17" s="44">
        <v>250</v>
      </c>
      <c r="G17" s="5">
        <v>0.14</v>
      </c>
      <c r="H17" s="8">
        <f t="shared" si="1"/>
        <v>35</v>
      </c>
      <c r="I17" s="8">
        <f t="shared" si="2"/>
        <v>1.1666666666666667</v>
      </c>
    </row>
    <row r="18" spans="2:9" ht="12.75">
      <c r="B18" s="9" t="s">
        <v>60</v>
      </c>
      <c r="E18" s="18" t="s">
        <v>37</v>
      </c>
      <c r="F18" s="45">
        <v>6</v>
      </c>
      <c r="G18" s="5">
        <v>25</v>
      </c>
      <c r="H18" s="8">
        <f t="shared" si="1"/>
        <v>150</v>
      </c>
      <c r="I18" s="8">
        <f t="shared" si="2"/>
        <v>5</v>
      </c>
    </row>
    <row r="19" spans="2:9" ht="12.75">
      <c r="B19" s="9" t="s">
        <v>65</v>
      </c>
      <c r="E19" s="18" t="s">
        <v>18</v>
      </c>
      <c r="F19" s="44">
        <v>40</v>
      </c>
      <c r="G19" s="20">
        <v>4</v>
      </c>
      <c r="H19" s="8">
        <f t="shared" si="1"/>
        <v>160</v>
      </c>
      <c r="I19" s="8">
        <f t="shared" si="2"/>
        <v>5.333333333333333</v>
      </c>
    </row>
    <row r="20" spans="2:9" ht="12.75">
      <c r="B20" s="9" t="s">
        <v>66</v>
      </c>
      <c r="E20" s="18" t="s">
        <v>18</v>
      </c>
      <c r="F20" s="44">
        <v>30</v>
      </c>
      <c r="G20" s="5">
        <v>4.25</v>
      </c>
      <c r="H20" s="8">
        <f t="shared" si="1"/>
        <v>127.5</v>
      </c>
      <c r="I20" s="8">
        <f t="shared" si="2"/>
        <v>4.25</v>
      </c>
    </row>
    <row r="21" spans="2:9" ht="12.75">
      <c r="B21" s="9" t="s">
        <v>63</v>
      </c>
      <c r="E21" s="18" t="s">
        <v>18</v>
      </c>
      <c r="F21" s="44">
        <v>1</v>
      </c>
      <c r="G21" s="5">
        <v>8.5</v>
      </c>
      <c r="H21" s="8">
        <f t="shared" si="1"/>
        <v>8.5</v>
      </c>
      <c r="I21" s="8">
        <f t="shared" si="2"/>
        <v>0.2833333333333333</v>
      </c>
    </row>
    <row r="22" spans="2:9" ht="12.75">
      <c r="B22" s="9" t="s">
        <v>61</v>
      </c>
      <c r="E22" s="19" t="s">
        <v>18</v>
      </c>
      <c r="F22" s="44">
        <v>31</v>
      </c>
      <c r="G22" s="5">
        <v>0.93</v>
      </c>
      <c r="H22" s="8">
        <f t="shared" si="1"/>
        <v>28.830000000000002</v>
      </c>
      <c r="I22" s="8">
        <f t="shared" si="2"/>
        <v>0.9610000000000001</v>
      </c>
    </row>
    <row r="23" spans="2:9" ht="12.75">
      <c r="B23" s="9" t="s">
        <v>71</v>
      </c>
      <c r="E23" s="19" t="s">
        <v>18</v>
      </c>
      <c r="F23" s="44">
        <v>31</v>
      </c>
      <c r="G23" s="5">
        <v>1.37</v>
      </c>
      <c r="H23" s="8">
        <f t="shared" si="1"/>
        <v>42.470000000000006</v>
      </c>
      <c r="I23" s="8">
        <f t="shared" si="2"/>
        <v>1.4156666666666669</v>
      </c>
    </row>
    <row r="24" spans="2:9" ht="12.75">
      <c r="B24" s="9" t="s">
        <v>62</v>
      </c>
      <c r="E24" s="18" t="s">
        <v>18</v>
      </c>
      <c r="F24" s="44">
        <v>71</v>
      </c>
      <c r="G24" s="5">
        <v>2</v>
      </c>
      <c r="H24" s="8">
        <f t="shared" si="1"/>
        <v>142</v>
      </c>
      <c r="I24" s="8">
        <f t="shared" si="2"/>
        <v>4.733333333333333</v>
      </c>
    </row>
    <row r="25" spans="2:9" ht="12.75">
      <c r="B25" s="9" t="s">
        <v>19</v>
      </c>
      <c r="E25" s="18" t="s">
        <v>20</v>
      </c>
      <c r="F25" s="44">
        <v>250</v>
      </c>
      <c r="G25" s="5">
        <v>1</v>
      </c>
      <c r="H25" s="8">
        <f t="shared" si="1"/>
        <v>250</v>
      </c>
      <c r="I25" s="8">
        <f t="shared" si="2"/>
        <v>8.333333333333334</v>
      </c>
    </row>
    <row r="26" spans="2:9" ht="12.75">
      <c r="B26" t="s">
        <v>21</v>
      </c>
      <c r="E26" s="19" t="s">
        <v>20</v>
      </c>
      <c r="F26" s="44">
        <v>101.33</v>
      </c>
      <c r="G26" s="5">
        <v>1</v>
      </c>
      <c r="H26" s="8">
        <f t="shared" si="1"/>
        <v>101.33</v>
      </c>
      <c r="I26" s="8">
        <f t="shared" si="2"/>
        <v>3.377666666666667</v>
      </c>
    </row>
    <row r="27" spans="2:9" ht="12.75">
      <c r="B27" t="s">
        <v>22</v>
      </c>
      <c r="E27" s="19" t="s">
        <v>20</v>
      </c>
      <c r="F27" s="44">
        <v>350</v>
      </c>
      <c r="G27" s="5">
        <v>1</v>
      </c>
      <c r="H27" s="8">
        <f t="shared" si="1"/>
        <v>350</v>
      </c>
      <c r="I27" s="8">
        <f t="shared" si="2"/>
        <v>11.666666666666666</v>
      </c>
    </row>
    <row r="28" spans="2:9" ht="12.75">
      <c r="B28" t="s">
        <v>23</v>
      </c>
      <c r="E28" s="19" t="s">
        <v>20</v>
      </c>
      <c r="F28" s="44">
        <v>62.5</v>
      </c>
      <c r="G28" s="5">
        <v>1</v>
      </c>
      <c r="H28" s="8">
        <f t="shared" si="1"/>
        <v>62.5</v>
      </c>
      <c r="I28" s="8">
        <f t="shared" si="2"/>
        <v>2.0833333333333335</v>
      </c>
    </row>
    <row r="29" spans="2:9" ht="12.75">
      <c r="B29" t="s">
        <v>24</v>
      </c>
      <c r="E29" s="19" t="s">
        <v>20</v>
      </c>
      <c r="F29" s="44">
        <v>200</v>
      </c>
      <c r="G29" s="5">
        <v>1</v>
      </c>
      <c r="H29" s="8">
        <f t="shared" si="1"/>
        <v>200</v>
      </c>
      <c r="I29" s="8">
        <f t="shared" si="2"/>
        <v>6.666666666666667</v>
      </c>
    </row>
    <row r="30" spans="2:9" ht="12.75">
      <c r="B30" t="s">
        <v>25</v>
      </c>
      <c r="E30" s="19" t="s">
        <v>26</v>
      </c>
      <c r="F30" s="44">
        <v>40</v>
      </c>
      <c r="G30" s="5">
        <f>PTL</f>
        <v>10</v>
      </c>
      <c r="H30" s="8">
        <f t="shared" si="1"/>
        <v>400</v>
      </c>
      <c r="I30" s="8">
        <f t="shared" si="2"/>
        <v>13.333333333333334</v>
      </c>
    </row>
    <row r="31" spans="2:9" ht="12.75">
      <c r="B31" s="9" t="s">
        <v>52</v>
      </c>
      <c r="E31" s="19" t="s">
        <v>26</v>
      </c>
      <c r="F31" s="44"/>
      <c r="G31" s="5">
        <f>ownlbr</f>
        <v>20</v>
      </c>
      <c r="H31" s="8">
        <f t="shared" si="1"/>
        <v>0</v>
      </c>
      <c r="I31" s="8">
        <f t="shared" si="2"/>
        <v>0</v>
      </c>
    </row>
    <row r="32" spans="2:9" ht="12.75">
      <c r="B32" t="s">
        <v>27</v>
      </c>
      <c r="E32" s="19" t="s">
        <v>20</v>
      </c>
      <c r="F32" s="44">
        <v>3200</v>
      </c>
      <c r="G32" s="5">
        <f>opint</f>
        <v>0.0475</v>
      </c>
      <c r="H32" s="31">
        <f t="shared" si="1"/>
        <v>152</v>
      </c>
      <c r="I32" s="31">
        <f t="shared" si="2"/>
        <v>5.066666666666666</v>
      </c>
    </row>
    <row r="33" spans="2:9" ht="12.75">
      <c r="B33" s="6" t="s">
        <v>39</v>
      </c>
      <c r="F33" s="44"/>
      <c r="G33" s="5"/>
      <c r="H33" s="1">
        <f>SUM(H14:H32)</f>
        <v>3051.93</v>
      </c>
      <c r="I33" s="8">
        <f t="shared" si="2"/>
        <v>101.731</v>
      </c>
    </row>
    <row r="34" spans="6:9" ht="12.75">
      <c r="F34" s="44"/>
      <c r="G34" s="5"/>
      <c r="H34" s="1"/>
      <c r="I34" s="5"/>
    </row>
    <row r="35" spans="2:9" ht="12.75">
      <c r="B35" s="6" t="s">
        <v>28</v>
      </c>
      <c r="F35" s="44"/>
      <c r="G35" s="5"/>
      <c r="H35" s="39">
        <f>+H11-H33</f>
        <v>5171.17</v>
      </c>
      <c r="I35" s="39">
        <f>+H35/100</f>
        <v>51.7117</v>
      </c>
    </row>
    <row r="36" spans="6:9" ht="12.75">
      <c r="F36" s="44"/>
      <c r="G36" s="5"/>
      <c r="H36" s="1"/>
      <c r="I36" s="5"/>
    </row>
    <row r="37" spans="1:7" ht="12.75">
      <c r="A37" s="6" t="s">
        <v>29</v>
      </c>
      <c r="F37" s="44"/>
      <c r="G37" s="5"/>
    </row>
    <row r="38" spans="2:7" ht="12.75">
      <c r="B38" t="s">
        <v>30</v>
      </c>
      <c r="F38" s="44"/>
      <c r="G38" s="5"/>
    </row>
    <row r="39" spans="3:9" ht="12.75">
      <c r="C39" t="s">
        <v>31</v>
      </c>
      <c r="E39" s="19" t="s">
        <v>20</v>
      </c>
      <c r="F39" s="44">
        <v>400.52</v>
      </c>
      <c r="G39" s="5">
        <v>1</v>
      </c>
      <c r="H39">
        <f aca="true" t="shared" si="3" ref="H39:H45">F39*G39</f>
        <v>400.52</v>
      </c>
      <c r="I39" s="8">
        <f aca="true" t="shared" si="4" ref="I39:I46">+H39/30</f>
        <v>13.350666666666665</v>
      </c>
    </row>
    <row r="40" spans="3:9" ht="12.75">
      <c r="C40" t="s">
        <v>41</v>
      </c>
      <c r="E40" s="19" t="s">
        <v>20</v>
      </c>
      <c r="F40" s="44">
        <v>1983.08</v>
      </c>
      <c r="G40" s="5">
        <v>1</v>
      </c>
      <c r="H40">
        <f t="shared" si="3"/>
        <v>1983.08</v>
      </c>
      <c r="I40" s="8">
        <f t="shared" si="4"/>
        <v>66.10266666666666</v>
      </c>
    </row>
    <row r="41" spans="3:9" ht="12.75">
      <c r="C41" t="s">
        <v>32</v>
      </c>
      <c r="E41" s="19" t="s">
        <v>20</v>
      </c>
      <c r="F41" s="44">
        <v>95.24</v>
      </c>
      <c r="G41" s="5">
        <v>1</v>
      </c>
      <c r="H41">
        <f t="shared" si="3"/>
        <v>95.24</v>
      </c>
      <c r="I41" s="8">
        <f t="shared" si="4"/>
        <v>3.1746666666666665</v>
      </c>
    </row>
    <row r="42" spans="3:9" ht="12.75">
      <c r="C42" t="s">
        <v>33</v>
      </c>
      <c r="E42" s="19" t="s">
        <v>20</v>
      </c>
      <c r="F42" s="44">
        <v>124.73</v>
      </c>
      <c r="G42" s="5">
        <v>1</v>
      </c>
      <c r="H42">
        <f t="shared" si="3"/>
        <v>124.73</v>
      </c>
      <c r="I42" s="8">
        <f t="shared" si="4"/>
        <v>4.157666666666667</v>
      </c>
    </row>
    <row r="43" spans="2:9" ht="12.75">
      <c r="B43" s="9" t="s">
        <v>53</v>
      </c>
      <c r="E43" s="18" t="s">
        <v>20</v>
      </c>
      <c r="F43" s="44">
        <v>2300</v>
      </c>
      <c r="G43" s="5">
        <f>Retlivint</f>
        <v>0.03625</v>
      </c>
      <c r="H43">
        <f t="shared" si="3"/>
        <v>83.375</v>
      </c>
      <c r="I43" s="8">
        <f t="shared" si="4"/>
        <v>2.779166666666667</v>
      </c>
    </row>
    <row r="44" spans="2:9" ht="12.75">
      <c r="B44" s="9" t="s">
        <v>34</v>
      </c>
      <c r="E44" s="19" t="s">
        <v>20</v>
      </c>
      <c r="F44" s="44">
        <v>148.42</v>
      </c>
      <c r="G44" s="5">
        <v>1</v>
      </c>
      <c r="H44">
        <f t="shared" si="3"/>
        <v>148.42</v>
      </c>
      <c r="I44" s="8">
        <f t="shared" si="4"/>
        <v>4.947333333333333</v>
      </c>
    </row>
    <row r="45" spans="2:9" ht="12.75">
      <c r="B45" t="s">
        <v>35</v>
      </c>
      <c r="E45" s="19" t="s">
        <v>20</v>
      </c>
      <c r="F45" s="44">
        <v>100</v>
      </c>
      <c r="G45" s="5">
        <v>1</v>
      </c>
      <c r="H45" s="7">
        <f t="shared" si="3"/>
        <v>100</v>
      </c>
      <c r="I45" s="31">
        <f t="shared" si="4"/>
        <v>3.3333333333333335</v>
      </c>
    </row>
    <row r="46" spans="2:9" ht="12.75">
      <c r="B46" s="6" t="s">
        <v>40</v>
      </c>
      <c r="H46" s="1">
        <f>SUM(H39:H45)</f>
        <v>2935.365</v>
      </c>
      <c r="I46" s="8">
        <f t="shared" si="4"/>
        <v>97.84549999999999</v>
      </c>
    </row>
    <row r="47" spans="8:9" ht="12.75">
      <c r="H47" s="1"/>
      <c r="I47" s="5"/>
    </row>
    <row r="48" spans="2:9" ht="12.75">
      <c r="B48" s="6" t="s">
        <v>36</v>
      </c>
      <c r="H48" s="32">
        <f>+H33+H46</f>
        <v>5987.295</v>
      </c>
      <c r="I48" s="32">
        <f>+H48/30</f>
        <v>199.5765</v>
      </c>
    </row>
    <row r="49" spans="8:9" ht="12.75">
      <c r="H49" s="1"/>
      <c r="I49" s="5"/>
    </row>
    <row r="50" spans="2:9" ht="13.5" thickBot="1">
      <c r="B50" s="6" t="s">
        <v>67</v>
      </c>
      <c r="H50" s="33">
        <f>+H11-H48</f>
        <v>2235.8050000000003</v>
      </c>
      <c r="I50" s="33">
        <f>+H50/30</f>
        <v>74.52683333333334</v>
      </c>
    </row>
    <row r="51" ht="13.5" thickTop="1"/>
  </sheetData>
  <sheetProtection/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Idaho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Rimbey</dc:creator>
  <cp:keywords/>
  <dc:description/>
  <cp:lastModifiedBy>Kathleen Painter</cp:lastModifiedBy>
  <cp:lastPrinted>2015-05-13T23:38:25Z</cp:lastPrinted>
  <dcterms:created xsi:type="dcterms:W3CDTF">1998-10-26T16:06:53Z</dcterms:created>
  <dcterms:modified xsi:type="dcterms:W3CDTF">2020-03-15T01:16:29Z</dcterms:modified>
  <cp:category/>
  <cp:version/>
  <cp:contentType/>
  <cp:contentStatus/>
</cp:coreProperties>
</file>